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Ильин 151_4 кат" sheetId="1" r:id="rId1"/>
  </sheets>
  <externalReferences>
    <externalReference r:id="rId2"/>
  </externalReferences>
  <definedNames>
    <definedName name="_xlnm.Print_Area" localSheetId="0">'Ильин 151_4 кат'!$A$1:$G$96</definedName>
  </definedNames>
  <calcPr calcId="125725"/>
</workbook>
</file>

<file path=xl/calcChain.xml><?xml version="1.0" encoding="utf-8"?>
<calcChain xmlns="http://schemas.openxmlformats.org/spreadsheetml/2006/main">
  <c r="E85" i="1"/>
  <c r="D62"/>
  <c r="E84" s="1"/>
  <c r="D61"/>
  <c r="D60" s="1"/>
  <c r="E39"/>
  <c r="F26"/>
  <c r="E26"/>
  <c r="G25"/>
  <c r="F25"/>
  <c r="E25"/>
  <c r="G24"/>
  <c r="F24"/>
  <c r="E24"/>
  <c r="F23"/>
  <c r="E23"/>
  <c r="D41" l="1"/>
  <c r="D53"/>
  <c r="D58"/>
</calcChain>
</file>

<file path=xl/sharedStrings.xml><?xml version="1.0" encoding="utf-8"?>
<sst xmlns="http://schemas.openxmlformats.org/spreadsheetml/2006/main" count="130" uniqueCount="107">
  <si>
    <t>О Т Ч Е Т  о  выполнении договора управления</t>
  </si>
  <si>
    <t>ОАО "ДК Нижегородского района"</t>
  </si>
  <si>
    <t>за 2016 год</t>
  </si>
  <si>
    <t>ул.Ильинская д.№ 151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</si>
  <si>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</si>
  <si>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</si>
  <si>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</si>
  <si>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</si>
  <si>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</si>
  <si>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</si>
  <si>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</si>
  <si>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</si>
  <si>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</si>
  <si>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14.10.2011г.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</si>
  <si>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</si>
  <si>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</si>
  <si>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</si>
  <si>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</si>
  <si>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</si>
  <si>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</si>
  <si>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</si>
  <si>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</si>
  <si>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</si>
  <si>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</si>
  <si>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</si>
  <si>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</si>
  <si>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</si>
  <si>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</si>
  <si>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</si>
  <si>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</si>
  <si>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</si>
  <si>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</si>
  <si>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</si>
  <si>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</si>
  <si>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</si>
  <si>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</si>
  <si>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</si>
  <si>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</si>
  <si>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</si>
  <si>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</si>
  <si>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</si>
  <si>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</si>
  <si>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</si>
  <si>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</si>
  <si>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</si>
  <si>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</si>
  <si>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</si>
  <si>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</si>
  <si>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</si>
  <si>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</si>
  <si>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</si>
  <si>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</si>
  <si>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</si>
  <si>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</si>
  <si>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</si>
  <si>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</si>
  <si>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</si>
  <si>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</si>
  <si>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</si>
  <si>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</si>
  <si>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</si>
  <si>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</si>
  <si>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</si>
  <si>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</si>
  <si>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"Похвалихинский"</t>
  </si>
  <si>
    <t>Прочие работы по обеспечению санитарного состояния МКД и придомовой территории</t>
  </si>
  <si>
    <t>ООО "Похвалихинский"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</si>
  <si>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</si>
  <si>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</si>
  <si>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</si>
  <si>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</si>
  <si>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</si>
  <si>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</si>
  <si>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</si>
  <si>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</si>
  <si>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</si>
  <si>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</si>
  <si>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</si>
  <si>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</si>
  <si>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</si>
  <si>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</si>
  <si>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Окраска фасада</t>
  </si>
  <si>
    <t>Апрель 2016 г.</t>
  </si>
  <si>
    <t>НЭК-НН</t>
  </si>
  <si>
    <t xml:space="preserve">Внешнее благоустройство </t>
  </si>
  <si>
    <t>Май 2016 г.</t>
  </si>
  <si>
    <t>ООО"Нагорная аварийная служба"</t>
  </si>
  <si>
    <t>Ремонт системы ц/о</t>
  </si>
  <si>
    <t>Смена (замена), ремонт розлива</t>
  </si>
  <si>
    <t>Октябрь 2016 г.</t>
  </si>
  <si>
    <t>КомСтройМонтаж</t>
  </si>
  <si>
    <t>Промывка канализационных трубопроводов</t>
  </si>
  <si>
    <t>Ремонт ХВС</t>
  </si>
  <si>
    <t>Декабрь 2016 г.</t>
  </si>
  <si>
    <t>3. КАПИТАЛЬНЫЙ РЕМОНТ</t>
  </si>
  <si>
    <t>Замена оконных блоков</t>
  </si>
  <si>
    <t>Ноябрь 2016 г.</t>
  </si>
  <si>
    <t>ООО "КомСтройМонтаж"</t>
  </si>
  <si>
    <t>Ремонт системы ХВС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</si>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</sst>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</cellStyleXfs>
  <cellXfs count="154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7" fillId="0" borderId="18" xfId="0" applyFont="1" applyFill="1" applyBorder="1" applyAlignment="1">
      <alignment vertical="center"/>
    </xf>
    <xf numFmtId="0" fontId="17" fillId="0" borderId="19" xfId="0" applyFont="1" applyFill="1" applyBorder="1" applyAlignment="1">
      <alignment vertical="center"/>
    </xf>
    <xf numFmtId="164" fontId="9" fillId="0" borderId="19" xfId="0" applyNumberFormat="1" applyFont="1" applyFill="1" applyBorder="1" applyAlignment="1">
      <alignment horizontal="center" vertical="top"/>
    </xf>
    <xf numFmtId="0" fontId="17" fillId="0" borderId="19" xfId="0" applyFont="1" applyFill="1" applyBorder="1" applyAlignment="1">
      <alignment horizontal="justify" vertical="top"/>
    </xf>
    <xf numFmtId="164" fontId="17" fillId="0" borderId="20" xfId="0" applyNumberFormat="1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justify" vertical="top"/>
    </xf>
    <xf numFmtId="164" fontId="16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9" fillId="0" borderId="0" xfId="0" applyFont="1" applyFill="1" applyAlignment="1">
      <alignment vertical="top"/>
    </xf>
    <xf numFmtId="164" fontId="19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20" fillId="0" borderId="22" xfId="0" applyFont="1" applyFill="1" applyBorder="1" applyAlignment="1">
      <alignment horizontal="left" vertical="top"/>
    </xf>
    <xf numFmtId="0" fontId="20" fillId="0" borderId="23" xfId="0" applyFont="1" applyFill="1" applyBorder="1" applyAlignment="1">
      <alignment horizontal="left" vertical="top"/>
    </xf>
    <xf numFmtId="164" fontId="21" fillId="0" borderId="9" xfId="1" applyFont="1" applyFill="1" applyBorder="1" applyAlignment="1">
      <alignment horizontal="center" vertical="top"/>
    </xf>
    <xf numFmtId="164" fontId="21" fillId="0" borderId="5" xfId="1" applyFont="1" applyFill="1" applyBorder="1" applyAlignment="1">
      <alignment horizontal="center" vertical="top"/>
    </xf>
    <xf numFmtId="0" fontId="22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24" xfId="0" applyFont="1" applyFill="1" applyBorder="1" applyAlignment="1">
      <alignment horizontal="justify" vertical="center"/>
    </xf>
    <xf numFmtId="0" fontId="15" fillId="0" borderId="25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26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27" xfId="0" applyFont="1" applyFill="1" applyBorder="1" applyAlignment="1">
      <alignment horizontal="justify" vertical="center"/>
    </xf>
    <xf numFmtId="0" fontId="15" fillId="0" borderId="28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26" xfId="0" applyFont="1" applyFill="1" applyBorder="1" applyAlignment="1">
      <alignment horizontal="justify" vertical="center"/>
    </xf>
    <xf numFmtId="0" fontId="15" fillId="0" borderId="28" xfId="0" applyFont="1" applyFill="1" applyBorder="1" applyAlignment="1">
      <alignment horizontal="justify" vertical="top"/>
    </xf>
    <xf numFmtId="0" fontId="15" fillId="0" borderId="29" xfId="0" applyFont="1" applyFill="1" applyBorder="1" applyAlignment="1">
      <alignment horizontal="justify" vertical="top"/>
    </xf>
    <xf numFmtId="0" fontId="15" fillId="0" borderId="28" xfId="0" applyFont="1" applyFill="1" applyBorder="1" applyAlignment="1">
      <alignment horizontal="left" vertical="center"/>
    </xf>
    <xf numFmtId="0" fontId="15" fillId="0" borderId="29" xfId="0" applyFont="1" applyFill="1" applyBorder="1" applyAlignment="1">
      <alignment horizontal="left" vertical="center"/>
    </xf>
    <xf numFmtId="164" fontId="23" fillId="0" borderId="11" xfId="1" applyFont="1" applyFill="1" applyBorder="1" applyAlignment="1">
      <alignment horizontal="center" vertical="center"/>
    </xf>
    <xf numFmtId="164" fontId="23" fillId="0" borderId="26" xfId="1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justify" vertical="center"/>
    </xf>
    <xf numFmtId="0" fontId="15" fillId="0" borderId="32" xfId="0" applyFont="1" applyFill="1" applyBorder="1" applyAlignment="1">
      <alignment horizontal="justify" vertical="center"/>
    </xf>
    <xf numFmtId="0" fontId="3" fillId="0" borderId="28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164" fontId="24" fillId="0" borderId="11" xfId="0" applyNumberFormat="1" applyFont="1" applyFill="1" applyBorder="1" applyAlignment="1">
      <alignment horizontal="center"/>
    </xf>
    <xf numFmtId="164" fontId="24" fillId="0" borderId="26" xfId="0" applyNumberFormat="1" applyFont="1" applyFill="1" applyBorder="1" applyAlignment="1">
      <alignment horizontal="center"/>
    </xf>
    <xf numFmtId="0" fontId="22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26" xfId="0" applyFont="1" applyFill="1" applyBorder="1" applyAlignment="1">
      <alignment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19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center" vertical="top"/>
    </xf>
    <xf numFmtId="0" fontId="3" fillId="0" borderId="22" xfId="0" applyFont="1" applyFill="1" applyBorder="1" applyAlignment="1">
      <alignment horizontal="justify" vertical="top"/>
    </xf>
    <xf numFmtId="0" fontId="3" fillId="0" borderId="35" xfId="0" applyFont="1" applyFill="1" applyBorder="1" applyAlignment="1">
      <alignment horizontal="justify" vertical="top"/>
    </xf>
    <xf numFmtId="0" fontId="3" fillId="0" borderId="36" xfId="0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37" xfId="0" applyFont="1" applyFill="1" applyBorder="1" applyAlignment="1">
      <alignment vertical="top"/>
    </xf>
    <xf numFmtId="0" fontId="3" fillId="0" borderId="28" xfId="0" applyFont="1" applyFill="1" applyBorder="1" applyAlignment="1">
      <alignment vertical="top"/>
    </xf>
    <xf numFmtId="0" fontId="3" fillId="0" borderId="38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0" fontId="3" fillId="0" borderId="27" xfId="0" applyFont="1" applyFill="1" applyBorder="1" applyAlignment="1">
      <alignment vertical="top"/>
    </xf>
    <xf numFmtId="0" fontId="3" fillId="0" borderId="39" xfId="0" applyFont="1" applyFill="1" applyBorder="1" applyAlignment="1">
      <alignment vertical="top"/>
    </xf>
    <xf numFmtId="0" fontId="3" fillId="0" borderId="40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left" vertical="top"/>
    </xf>
    <xf numFmtId="4" fontId="3" fillId="0" borderId="19" xfId="0" applyNumberFormat="1" applyFont="1" applyFill="1" applyBorder="1" applyAlignment="1">
      <alignment horizontal="center" vertical="top"/>
    </xf>
    <xf numFmtId="0" fontId="3" fillId="0" borderId="1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center" vertical="top"/>
    </xf>
    <xf numFmtId="0" fontId="3" fillId="0" borderId="42" xfId="0" applyFont="1" applyFill="1" applyBorder="1" applyAlignment="1">
      <alignment horizontal="center" vertical="top"/>
    </xf>
    <xf numFmtId="0" fontId="3" fillId="0" borderId="40" xfId="0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justify" vertical="top"/>
    </xf>
    <xf numFmtId="0" fontId="3" fillId="0" borderId="41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center" vertical="top"/>
    </xf>
    <xf numFmtId="0" fontId="3" fillId="0" borderId="40" xfId="0" applyFont="1" applyFill="1" applyBorder="1" applyAlignment="1">
      <alignment vertical="top"/>
    </xf>
    <xf numFmtId="0" fontId="3" fillId="0" borderId="41" xfId="0" applyFont="1" applyFill="1" applyBorder="1" applyAlignment="1">
      <alignment vertical="top"/>
    </xf>
    <xf numFmtId="0" fontId="3" fillId="0" borderId="43" xfId="0" applyFont="1" applyFill="1" applyBorder="1" applyAlignment="1">
      <alignment horizontal="justify" vertical="top"/>
    </xf>
    <xf numFmtId="164" fontId="3" fillId="0" borderId="43" xfId="1" applyFont="1" applyFill="1" applyBorder="1" applyAlignment="1">
      <alignment horizontal="justify" vertical="top"/>
    </xf>
    <xf numFmtId="0" fontId="3" fillId="0" borderId="42" xfId="0" applyFont="1" applyFill="1" applyBorder="1" applyAlignment="1">
      <alignment vertical="top"/>
    </xf>
    <xf numFmtId="0" fontId="3" fillId="0" borderId="44" xfId="0" applyFont="1" applyFill="1" applyBorder="1" applyAlignment="1">
      <alignment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G6">
            <v>6.1728638011393073</v>
          </cell>
        </row>
        <row r="7">
          <cell r="G7">
            <v>40.175142413257362</v>
          </cell>
        </row>
        <row r="8">
          <cell r="G8">
            <v>53.651993785603338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3"/>
  <sheetViews>
    <sheetView tabSelected="1" view="pageBreakPreview" zoomScaleNormal="100" zoomScaleSheetLayoutView="100" workbookViewId="0">
      <selection activeCell="G61" sqref="G61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4.42578125" style="2" customWidth="1"/>
    <col min="4" max="4" width="14.5703125" style="2" customWidth="1"/>
    <col min="5" max="5" width="19" style="2" customWidth="1"/>
    <col min="6" max="6" width="16" style="2" bestFit="1" customWidth="1"/>
    <col min="7" max="7" width="19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3733.1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/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849645</v>
      </c>
      <c r="C23" s="36">
        <v>804189.69396210334</v>
      </c>
      <c r="D23" s="36">
        <v>130726.15000000002</v>
      </c>
      <c r="E23" s="37">
        <f>B23-C23</f>
        <v>45455.306037896662</v>
      </c>
      <c r="F23" s="37">
        <f>D23+B23-C23</f>
        <v>176181.45603789669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t="15" customHeight="1">
      <c r="A24" s="39" t="s">
        <v>30</v>
      </c>
      <c r="B24" s="40">
        <v>222875.4</v>
      </c>
      <c r="C24" s="40">
        <v>212017.66</v>
      </c>
      <c r="D24" s="40">
        <v>35469.620000000024</v>
      </c>
      <c r="E24" s="40">
        <f t="shared" ref="E24:E26" si="0">B24-C24</f>
        <v>10857.739999999991</v>
      </c>
      <c r="F24" s="40">
        <f>D24+B24-C24</f>
        <v>46327.360000000015</v>
      </c>
      <c r="G24" s="41">
        <f>C24-D72</f>
        <v>-560107.78999999992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0</v>
      </c>
      <c r="C25" s="40">
        <v>390.31</v>
      </c>
      <c r="D25" s="40">
        <v>2563.2399999999961</v>
      </c>
      <c r="E25" s="40">
        <f t="shared" si="0"/>
        <v>-390.31</v>
      </c>
      <c r="F25" s="40">
        <f>D25+B25-C25</f>
        <v>2172.9299999999962</v>
      </c>
      <c r="G25" s="41">
        <f>C25-D79</f>
        <v>-321117.96000000002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72993.350000000006</v>
      </c>
      <c r="C26" s="43">
        <v>69088.266037896654</v>
      </c>
      <c r="D26" s="43">
        <v>8374.1899999999951</v>
      </c>
      <c r="E26" s="43">
        <f t="shared" si="0"/>
        <v>3905.083962103352</v>
      </c>
      <c r="F26" s="43">
        <f>D26+B26-C26</f>
        <v>12279.273962103354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49.5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4" customFormat="1" ht="13.5" thickBot="1">
      <c r="A32" s="61" t="s">
        <v>40</v>
      </c>
      <c r="B32" s="61" t="s">
        <v>41</v>
      </c>
      <c r="C32" s="62">
        <v>712.8</v>
      </c>
      <c r="D32" s="62">
        <v>0</v>
      </c>
      <c r="E32" s="62">
        <v>0</v>
      </c>
      <c r="F32" s="63"/>
      <c r="G32" s="63"/>
      <c r="H32" s="63"/>
      <c r="I32" s="26"/>
      <c r="J32" s="27"/>
      <c r="K32" s="27"/>
      <c r="L32" s="28"/>
      <c r="M32" s="29"/>
      <c r="N32" s="29"/>
      <c r="O32" s="27"/>
      <c r="P32" s="27"/>
    </row>
    <row r="33" spans="1:16" s="64" customFormat="1" ht="17.25" thickBot="1">
      <c r="A33" s="65" t="s">
        <v>42</v>
      </c>
      <c r="B33" s="66"/>
      <c r="C33" s="67">
        <v>712.8</v>
      </c>
      <c r="D33" s="68"/>
      <c r="E33" s="69"/>
      <c r="F33" s="63"/>
      <c r="G33" s="63"/>
      <c r="H33" s="63"/>
      <c r="I33" s="63"/>
      <c r="L33" s="70"/>
      <c r="M33" s="71"/>
      <c r="N33" s="71"/>
    </row>
    <row r="34" spans="1:16" s="64" customFormat="1" ht="12.75">
      <c r="A34" s="72"/>
      <c r="B34" s="73"/>
      <c r="C34" s="73"/>
      <c r="D34" s="73"/>
      <c r="E34" s="74"/>
      <c r="F34" s="63"/>
      <c r="G34" s="63"/>
      <c r="H34" s="63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>
      <c r="A35" s="75" t="s">
        <v>43</v>
      </c>
      <c r="B35" s="75"/>
      <c r="C35" s="75"/>
      <c r="D35" s="75"/>
      <c r="E35" s="75"/>
      <c r="F35" s="75"/>
      <c r="G35" s="75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30.75" customHeight="1">
      <c r="A37" s="76" t="s">
        <v>44</v>
      </c>
      <c r="B37" s="76"/>
      <c r="C37" s="76"/>
      <c r="D37" s="76"/>
      <c r="E37" s="76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>
      <c r="A39" s="77" t="s">
        <v>45</v>
      </c>
      <c r="B39" s="77"/>
      <c r="C39" s="77"/>
      <c r="D39" s="77"/>
      <c r="E39" s="78">
        <f>B23+B26</f>
        <v>922638.35</v>
      </c>
      <c r="F39" s="25"/>
      <c r="G39" s="25"/>
      <c r="H39" s="49"/>
      <c r="I39" s="26"/>
      <c r="J39" s="79"/>
      <c r="K39" s="27"/>
      <c r="L39" s="28"/>
      <c r="M39" s="29"/>
      <c r="N39" s="29"/>
      <c r="O39" s="27"/>
      <c r="P39" s="27"/>
    </row>
    <row r="40" spans="1:16" s="30" customFormat="1" ht="17.25" thickBot="1">
      <c r="A40" s="80"/>
      <c r="B40" s="80"/>
      <c r="C40" s="80"/>
      <c r="D40" s="80"/>
      <c r="E40" s="80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81" t="s">
        <v>46</v>
      </c>
      <c r="B41" s="82"/>
      <c r="C41" s="82"/>
      <c r="D41" s="83">
        <f>(E39-D60)*'[1]% для расчета 2016'!G7/100</f>
        <v>334022.77640509768</v>
      </c>
      <c r="E41" s="84"/>
      <c r="F41" s="25"/>
      <c r="G41" s="49"/>
      <c r="H41" s="25"/>
      <c r="L41" s="85"/>
      <c r="M41" s="86"/>
      <c r="N41" s="86"/>
    </row>
    <row r="42" spans="1:16" s="30" customFormat="1" ht="72" customHeight="1">
      <c r="A42" s="87" t="s">
        <v>47</v>
      </c>
      <c r="B42" s="88"/>
      <c r="C42" s="88"/>
      <c r="D42" s="89" t="s">
        <v>48</v>
      </c>
      <c r="E42" s="90"/>
      <c r="F42" s="25"/>
      <c r="G42" s="25"/>
      <c r="H42" s="25"/>
      <c r="L42" s="85"/>
      <c r="M42" s="86"/>
      <c r="N42" s="86"/>
    </row>
    <row r="43" spans="1:16" s="30" customFormat="1" ht="51" customHeight="1">
      <c r="A43" s="91" t="s">
        <v>49</v>
      </c>
      <c r="B43" s="92"/>
      <c r="C43" s="93"/>
      <c r="D43" s="89" t="s">
        <v>48</v>
      </c>
      <c r="E43" s="90"/>
      <c r="F43" s="25"/>
      <c r="G43" s="25"/>
      <c r="H43" s="25"/>
      <c r="L43" s="85"/>
      <c r="M43" s="86"/>
      <c r="N43" s="86"/>
    </row>
    <row r="44" spans="1:16" s="30" customFormat="1" ht="53.25" customHeight="1">
      <c r="A44" s="91" t="s">
        <v>50</v>
      </c>
      <c r="B44" s="92"/>
      <c r="C44" s="93"/>
      <c r="D44" s="89" t="s">
        <v>48</v>
      </c>
      <c r="E44" s="90"/>
      <c r="F44" s="25"/>
      <c r="G44" s="25"/>
      <c r="H44" s="25"/>
      <c r="L44" s="85"/>
      <c r="M44" s="86"/>
      <c r="N44" s="86"/>
    </row>
    <row r="45" spans="1:16" s="30" customFormat="1" ht="54.75" customHeight="1">
      <c r="A45" s="94" t="s">
        <v>51</v>
      </c>
      <c r="B45" s="95"/>
      <c r="C45" s="95"/>
      <c r="D45" s="91" t="s">
        <v>52</v>
      </c>
      <c r="E45" s="96"/>
      <c r="F45" s="25"/>
      <c r="G45" s="25"/>
      <c r="H45" s="25"/>
      <c r="L45" s="85"/>
      <c r="M45" s="86"/>
      <c r="N45" s="86"/>
    </row>
    <row r="46" spans="1:16" s="30" customFormat="1" ht="33.75" customHeight="1">
      <c r="A46" s="94" t="s">
        <v>53</v>
      </c>
      <c r="B46" s="95"/>
      <c r="C46" s="95"/>
      <c r="D46" s="89" t="s">
        <v>54</v>
      </c>
      <c r="E46" s="90"/>
      <c r="F46" s="25"/>
      <c r="G46" s="25"/>
      <c r="H46" s="25"/>
      <c r="L46" s="85"/>
      <c r="M46" s="86"/>
      <c r="N46" s="86"/>
    </row>
    <row r="47" spans="1:16" s="30" customFormat="1" ht="54" customHeight="1">
      <c r="A47" s="97" t="s">
        <v>55</v>
      </c>
      <c r="B47" s="98"/>
      <c r="C47" s="98"/>
      <c r="D47" s="89" t="s">
        <v>48</v>
      </c>
      <c r="E47" s="90"/>
      <c r="F47" s="25"/>
      <c r="G47" s="25"/>
      <c r="H47" s="25"/>
      <c r="L47" s="85"/>
      <c r="M47" s="86"/>
      <c r="N47" s="86"/>
    </row>
    <row r="48" spans="1:16" s="30" customFormat="1" ht="49.5" customHeight="1">
      <c r="A48" s="97" t="s">
        <v>56</v>
      </c>
      <c r="B48" s="98"/>
      <c r="C48" s="98"/>
      <c r="D48" s="89" t="s">
        <v>48</v>
      </c>
      <c r="E48" s="90"/>
      <c r="F48" s="25"/>
      <c r="G48" s="25"/>
      <c r="H48" s="25"/>
      <c r="L48" s="85"/>
      <c r="M48" s="86"/>
      <c r="N48" s="86"/>
    </row>
    <row r="49" spans="1:16" s="30" customFormat="1" ht="31.5" customHeight="1">
      <c r="A49" s="97" t="s">
        <v>57</v>
      </c>
      <c r="B49" s="98"/>
      <c r="C49" s="98"/>
      <c r="D49" s="91" t="s">
        <v>58</v>
      </c>
      <c r="E49" s="96"/>
      <c r="F49" s="25"/>
      <c r="G49" s="25"/>
      <c r="H49" s="25"/>
      <c r="L49" s="85"/>
      <c r="M49" s="86"/>
      <c r="N49" s="86"/>
    </row>
    <row r="50" spans="1:16" s="30" customFormat="1" ht="21.75" customHeight="1">
      <c r="A50" s="92" t="s">
        <v>59</v>
      </c>
      <c r="B50" s="92"/>
      <c r="C50" s="93"/>
      <c r="D50" s="89" t="s">
        <v>48</v>
      </c>
      <c r="E50" s="90"/>
      <c r="F50" s="25"/>
      <c r="G50" s="25"/>
      <c r="H50" s="25"/>
      <c r="L50" s="85"/>
      <c r="M50" s="86"/>
      <c r="N50" s="86"/>
    </row>
    <row r="51" spans="1:16" s="30" customFormat="1">
      <c r="A51" s="92" t="s">
        <v>59</v>
      </c>
      <c r="B51" s="92"/>
      <c r="C51" s="93"/>
      <c r="D51" s="89" t="s">
        <v>48</v>
      </c>
      <c r="E51" s="90"/>
      <c r="F51" s="25"/>
      <c r="G51" s="25"/>
      <c r="H51" s="25"/>
      <c r="L51" s="85"/>
      <c r="M51" s="86"/>
      <c r="N51" s="86"/>
    </row>
    <row r="52" spans="1:16" s="30" customFormat="1">
      <c r="A52" s="99" t="s">
        <v>60</v>
      </c>
      <c r="B52" s="100"/>
      <c r="C52" s="100"/>
      <c r="D52" s="89" t="s">
        <v>61</v>
      </c>
      <c r="E52" s="90"/>
      <c r="F52" s="25"/>
      <c r="G52" s="25"/>
      <c r="H52" s="25"/>
      <c r="L52" s="85"/>
      <c r="M52" s="86"/>
      <c r="N52" s="86"/>
    </row>
    <row r="53" spans="1:16" s="30" customFormat="1">
      <c r="A53" s="94" t="s">
        <v>62</v>
      </c>
      <c r="B53" s="95"/>
      <c r="C53" s="95"/>
      <c r="D53" s="101">
        <f>(E39-D60)*'[1]% для расчета 2016'!G8/100</f>
        <v>446071.54691808991</v>
      </c>
      <c r="E53" s="102"/>
      <c r="F53" s="25"/>
      <c r="G53" s="25"/>
      <c r="H53" s="25"/>
      <c r="L53" s="85"/>
      <c r="M53" s="86"/>
      <c r="N53" s="86"/>
    </row>
    <row r="54" spans="1:16" s="30" customFormat="1" ht="16.5" customHeight="1">
      <c r="A54" s="103" t="s">
        <v>63</v>
      </c>
      <c r="B54" s="104"/>
      <c r="C54" s="104"/>
      <c r="D54" s="89" t="s">
        <v>64</v>
      </c>
      <c r="E54" s="90"/>
      <c r="F54" s="25"/>
      <c r="G54" s="25"/>
      <c r="H54" s="25"/>
      <c r="L54" s="85"/>
      <c r="M54" s="86"/>
      <c r="N54" s="86"/>
    </row>
    <row r="55" spans="1:16" s="30" customFormat="1" ht="60.75" customHeight="1">
      <c r="A55" s="105"/>
      <c r="B55" s="106"/>
      <c r="C55" s="106"/>
      <c r="D55" s="89"/>
      <c r="E55" s="90"/>
      <c r="F55" s="25"/>
      <c r="G55" s="25"/>
      <c r="H55" s="25"/>
      <c r="L55" s="85"/>
      <c r="M55" s="86"/>
      <c r="N55" s="86"/>
    </row>
    <row r="56" spans="1:16" s="30" customFormat="1" ht="60.75" customHeight="1">
      <c r="A56" s="92" t="s">
        <v>65</v>
      </c>
      <c r="B56" s="92"/>
      <c r="C56" s="93"/>
      <c r="D56" s="91" t="s">
        <v>66</v>
      </c>
      <c r="E56" s="96"/>
      <c r="F56" s="25"/>
      <c r="G56" s="25"/>
      <c r="H56" s="25"/>
      <c r="L56" s="85"/>
      <c r="M56" s="86"/>
      <c r="N56" s="86"/>
    </row>
    <row r="57" spans="1:16" s="30" customFormat="1" ht="36.75" customHeight="1">
      <c r="A57" s="94" t="s">
        <v>67</v>
      </c>
      <c r="B57" s="95"/>
      <c r="C57" s="95"/>
      <c r="D57" s="91" t="s">
        <v>66</v>
      </c>
      <c r="E57" s="96"/>
      <c r="F57" s="25"/>
      <c r="G57" s="25"/>
      <c r="H57" s="25"/>
      <c r="L57" s="85"/>
      <c r="M57" s="86"/>
      <c r="N57" s="86"/>
    </row>
    <row r="58" spans="1:16" s="30" customFormat="1" ht="22.5" customHeight="1">
      <c r="A58" s="99" t="s">
        <v>68</v>
      </c>
      <c r="B58" s="100"/>
      <c r="C58" s="100"/>
      <c r="D58" s="101">
        <f>(E39-D60)*'[1]% для расчета 2016'!G6/100</f>
        <v>51322.210236812483</v>
      </c>
      <c r="E58" s="102"/>
      <c r="F58" s="25"/>
      <c r="G58" s="25"/>
      <c r="H58" s="25"/>
      <c r="L58" s="85"/>
      <c r="M58" s="86"/>
      <c r="N58" s="86"/>
    </row>
    <row r="59" spans="1:16" s="30" customFormat="1" ht="53.25" customHeight="1">
      <c r="A59" s="94" t="s">
        <v>69</v>
      </c>
      <c r="B59" s="95"/>
      <c r="C59" s="95"/>
      <c r="D59" s="91" t="s">
        <v>70</v>
      </c>
      <c r="E59" s="96"/>
      <c r="F59" s="25"/>
      <c r="G59" s="25"/>
      <c r="H59" s="25"/>
      <c r="L59" s="85"/>
      <c r="M59" s="86"/>
      <c r="N59" s="86"/>
    </row>
    <row r="60" spans="1:16">
      <c r="A60" s="107" t="s">
        <v>71</v>
      </c>
      <c r="B60" s="108"/>
      <c r="C60" s="108"/>
      <c r="D60" s="109">
        <f>D61+D62</f>
        <v>91221.81644000001</v>
      </c>
      <c r="E60" s="110"/>
      <c r="I60" s="2"/>
      <c r="J60" s="2"/>
      <c r="K60" s="2"/>
      <c r="L60" s="111"/>
      <c r="M60" s="112"/>
      <c r="N60" s="112"/>
      <c r="O60" s="2"/>
      <c r="P60" s="2"/>
    </row>
    <row r="61" spans="1:16" s="30" customFormat="1" ht="39.75" customHeight="1">
      <c r="A61" s="94" t="s">
        <v>72</v>
      </c>
      <c r="B61" s="95"/>
      <c r="C61" s="95"/>
      <c r="D61" s="113">
        <f>(C23+C24+C25+C26)*1.8%</f>
        <v>19542.346740000005</v>
      </c>
      <c r="E61" s="114" t="s">
        <v>73</v>
      </c>
      <c r="F61" s="25"/>
      <c r="G61" s="25"/>
      <c r="H61" s="25"/>
      <c r="L61" s="85"/>
      <c r="M61" s="86"/>
      <c r="N61" s="86"/>
    </row>
    <row r="62" spans="1:16" s="30" customFormat="1" ht="83.25" customHeight="1" thickBot="1">
      <c r="A62" s="115" t="s">
        <v>74</v>
      </c>
      <c r="B62" s="116"/>
      <c r="C62" s="116"/>
      <c r="D62" s="113">
        <f>B26*0.982</f>
        <v>71679.469700000001</v>
      </c>
      <c r="E62" s="117" t="s">
        <v>75</v>
      </c>
      <c r="F62" s="25"/>
      <c r="G62" s="25"/>
      <c r="H62" s="25"/>
      <c r="L62" s="85"/>
      <c r="M62" s="86"/>
      <c r="N62" s="86"/>
    </row>
    <row r="63" spans="1:16" s="30" customFormat="1">
      <c r="A63" s="118" t="s">
        <v>76</v>
      </c>
      <c r="B63" s="118"/>
      <c r="C63" s="118"/>
      <c r="D63" s="118"/>
      <c r="E63" s="118"/>
      <c r="F63" s="118"/>
      <c r="G63" s="25"/>
      <c r="H63" s="25"/>
      <c r="I63" s="26"/>
      <c r="J63" s="27"/>
      <c r="K63" s="27"/>
      <c r="L63" s="28"/>
      <c r="M63" s="29"/>
      <c r="N63" s="29"/>
      <c r="O63" s="27"/>
      <c r="P63" s="27"/>
    </row>
    <row r="64" spans="1:16" s="30" customFormat="1" ht="17.25" thickBot="1">
      <c r="A64" s="25"/>
      <c r="B64" s="25"/>
      <c r="C64" s="25"/>
      <c r="D64" s="25"/>
      <c r="E64" s="25"/>
      <c r="F64" s="25"/>
      <c r="G64" s="25"/>
      <c r="H64" s="25"/>
      <c r="I64" s="26"/>
      <c r="J64" s="27"/>
      <c r="K64" s="27"/>
      <c r="L64" s="28"/>
      <c r="M64" s="29"/>
      <c r="N64" s="29"/>
      <c r="O64" s="27"/>
      <c r="P64" s="27"/>
    </row>
    <row r="65" spans="1:16" s="30" customFormat="1" ht="33.75" thickBot="1">
      <c r="A65" s="119" t="s">
        <v>77</v>
      </c>
      <c r="B65" s="120"/>
      <c r="C65" s="121" t="s">
        <v>78</v>
      </c>
      <c r="D65" s="122" t="s">
        <v>79</v>
      </c>
      <c r="E65" s="123" t="s">
        <v>80</v>
      </c>
      <c r="F65" s="124"/>
      <c r="G65" s="25"/>
      <c r="H65" s="25"/>
      <c r="I65" s="26"/>
      <c r="J65" s="27"/>
      <c r="K65" s="27"/>
      <c r="L65" s="28"/>
      <c r="M65" s="29"/>
      <c r="N65" s="29"/>
      <c r="O65" s="27"/>
      <c r="P65" s="27"/>
    </row>
    <row r="66" spans="1:16" s="30" customFormat="1">
      <c r="A66" s="125" t="s">
        <v>81</v>
      </c>
      <c r="B66" s="126"/>
      <c r="C66" s="23" t="s">
        <v>82</v>
      </c>
      <c r="D66" s="36">
        <v>461.67</v>
      </c>
      <c r="E66" s="127" t="s">
        <v>83</v>
      </c>
      <c r="F66" s="128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>
      <c r="A67" s="129" t="s">
        <v>84</v>
      </c>
      <c r="B67" s="130"/>
      <c r="C67" s="131" t="s">
        <v>85</v>
      </c>
      <c r="D67" s="40">
        <v>25531.94</v>
      </c>
      <c r="E67" s="132" t="s">
        <v>86</v>
      </c>
      <c r="F67" s="133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>
      <c r="A68" s="129" t="s">
        <v>87</v>
      </c>
      <c r="B68" s="130"/>
      <c r="C68" s="131" t="s">
        <v>85</v>
      </c>
      <c r="D68" s="40">
        <v>17699.11</v>
      </c>
      <c r="E68" s="132" t="s">
        <v>83</v>
      </c>
      <c r="F68" s="133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>
      <c r="A69" s="129" t="s">
        <v>88</v>
      </c>
      <c r="B69" s="130"/>
      <c r="C69" s="131" t="s">
        <v>89</v>
      </c>
      <c r="D69" s="40">
        <v>628406.91</v>
      </c>
      <c r="E69" s="132" t="s">
        <v>90</v>
      </c>
      <c r="F69" s="133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>
      <c r="A70" s="129" t="s">
        <v>91</v>
      </c>
      <c r="B70" s="130"/>
      <c r="C70" s="131" t="s">
        <v>89</v>
      </c>
      <c r="D70" s="40">
        <v>17714.72</v>
      </c>
      <c r="E70" s="132" t="s">
        <v>86</v>
      </c>
      <c r="F70" s="133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thickBot="1">
      <c r="A71" s="129" t="s">
        <v>92</v>
      </c>
      <c r="B71" s="130"/>
      <c r="C71" s="131" t="s">
        <v>93</v>
      </c>
      <c r="D71" s="40">
        <v>82311.100000000006</v>
      </c>
      <c r="E71" s="132" t="s">
        <v>83</v>
      </c>
      <c r="F71" s="133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56" customFormat="1" ht="17.25" thickBot="1">
      <c r="A72" s="134" t="s">
        <v>42</v>
      </c>
      <c r="B72" s="135"/>
      <c r="C72" s="136"/>
      <c r="D72" s="137">
        <v>772125.45</v>
      </c>
      <c r="E72" s="138"/>
      <c r="F72" s="139"/>
      <c r="G72" s="51"/>
      <c r="H72" s="51"/>
      <c r="I72" s="52"/>
      <c r="J72" s="53"/>
      <c r="K72" s="53"/>
      <c r="L72" s="54"/>
      <c r="M72" s="55"/>
      <c r="N72" s="55"/>
      <c r="O72" s="53"/>
      <c r="P72" s="53"/>
    </row>
    <row r="73" spans="1:16" s="30" customFormat="1">
      <c r="A73" s="25"/>
      <c r="B73" s="25"/>
      <c r="C73" s="25"/>
      <c r="D73" s="25"/>
      <c r="E73" s="25"/>
      <c r="F73" s="25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>
      <c r="A74" s="118" t="s">
        <v>94</v>
      </c>
      <c r="B74" s="118"/>
      <c r="C74" s="118"/>
      <c r="D74" s="118"/>
      <c r="E74" s="118"/>
      <c r="F74" s="118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ht="17.25" thickBot="1">
      <c r="A75" s="25"/>
      <c r="B75" s="25"/>
      <c r="C75" s="25"/>
      <c r="D75" s="25"/>
      <c r="E75" s="25"/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ht="33.75" thickBot="1">
      <c r="A76" s="140" t="s">
        <v>77</v>
      </c>
      <c r="B76" s="141"/>
      <c r="C76" s="142" t="s">
        <v>78</v>
      </c>
      <c r="D76" s="143" t="s">
        <v>79</v>
      </c>
      <c r="E76" s="144" t="s">
        <v>80</v>
      </c>
      <c r="F76" s="145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7.25" thickBot="1">
      <c r="A77" s="146" t="s">
        <v>95</v>
      </c>
      <c r="B77" s="147"/>
      <c r="C77" s="148" t="s">
        <v>96</v>
      </c>
      <c r="D77" s="149">
        <v>297990</v>
      </c>
      <c r="E77" s="150" t="s">
        <v>97</v>
      </c>
      <c r="F77" s="151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17.25" thickBot="1">
      <c r="A78" s="146" t="s">
        <v>98</v>
      </c>
      <c r="B78" s="147"/>
      <c r="C78" s="148" t="s">
        <v>93</v>
      </c>
      <c r="D78" s="149">
        <v>23518.27</v>
      </c>
      <c r="E78" s="150" t="s">
        <v>83</v>
      </c>
      <c r="F78" s="151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56" customFormat="1" ht="17.25" thickBot="1">
      <c r="A79" s="134" t="s">
        <v>42</v>
      </c>
      <c r="B79" s="135"/>
      <c r="C79" s="136"/>
      <c r="D79" s="137">
        <v>321508.27</v>
      </c>
      <c r="E79" s="138"/>
      <c r="F79" s="139"/>
      <c r="G79" s="51"/>
      <c r="H79" s="51"/>
      <c r="I79" s="52"/>
      <c r="J79" s="53"/>
      <c r="K79" s="53"/>
      <c r="L79" s="54"/>
      <c r="M79" s="55"/>
      <c r="N79" s="55"/>
      <c r="O79" s="53"/>
      <c r="P79" s="53"/>
    </row>
    <row r="80" spans="1:16" s="30" customFormat="1">
      <c r="A80" s="25"/>
      <c r="B80" s="25"/>
      <c r="C80" s="25"/>
      <c r="D80" s="152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>
      <c r="A81" s="118" t="s">
        <v>99</v>
      </c>
      <c r="B81" s="118"/>
      <c r="C81" s="118"/>
      <c r="D81" s="118"/>
      <c r="E81" s="118"/>
      <c r="F81" s="118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>
      <c r="A82" s="25"/>
      <c r="B82" s="25"/>
      <c r="C82" s="25"/>
      <c r="D82" s="25"/>
      <c r="E82" s="25" t="s">
        <v>79</v>
      </c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>
      <c r="A83" s="50" t="s">
        <v>100</v>
      </c>
      <c r="B83" s="50"/>
      <c r="C83" s="25"/>
      <c r="D83" s="25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>
      <c r="A84" s="50" t="s">
        <v>101</v>
      </c>
      <c r="B84" s="50"/>
      <c r="C84" s="25"/>
      <c r="D84" s="25"/>
      <c r="E84" s="49">
        <f>D62</f>
        <v>71679.469700000001</v>
      </c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>
      <c r="A85" s="153" t="s">
        <v>102</v>
      </c>
      <c r="B85" s="153"/>
      <c r="C85" s="25"/>
      <c r="D85" s="25"/>
      <c r="E85" s="49">
        <f>C33*0.1</f>
        <v>71.28</v>
      </c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25"/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25"/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50" t="s">
        <v>103</v>
      </c>
      <c r="B89" s="50"/>
      <c r="C89" s="50"/>
      <c r="E89" s="25"/>
      <c r="F89" s="25" t="s">
        <v>104</v>
      </c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 t="s">
        <v>105</v>
      </c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 t="s">
        <v>106</v>
      </c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9:16" s="30" customFormat="1">
      <c r="I161" s="27"/>
      <c r="J161" s="27"/>
      <c r="K161" s="27"/>
      <c r="L161" s="28"/>
      <c r="M161" s="29"/>
      <c r="N161" s="29"/>
      <c r="O161" s="27"/>
      <c r="P161" s="27"/>
    </row>
    <row r="162" spans="9:16" s="30" customFormat="1">
      <c r="I162" s="27"/>
      <c r="J162" s="27"/>
      <c r="K162" s="27"/>
      <c r="L162" s="28"/>
      <c r="M162" s="29"/>
      <c r="N162" s="29"/>
      <c r="O162" s="27"/>
      <c r="P162" s="27"/>
    </row>
    <row r="163" spans="9:16" s="30" customFormat="1">
      <c r="I163" s="27"/>
      <c r="J163" s="27"/>
      <c r="K163" s="27"/>
      <c r="L163" s="28"/>
      <c r="M163" s="29"/>
      <c r="N163" s="29"/>
      <c r="O163" s="27"/>
      <c r="P163" s="27"/>
    </row>
    <row r="164" spans="9:16" s="30" customFormat="1">
      <c r="I164" s="27"/>
      <c r="J164" s="27"/>
      <c r="K164" s="27"/>
      <c r="L164" s="28"/>
      <c r="M164" s="29"/>
      <c r="N164" s="29"/>
      <c r="O164" s="27"/>
      <c r="P164" s="27"/>
    </row>
    <row r="165" spans="9:16" s="30" customFormat="1">
      <c r="I165" s="27"/>
      <c r="J165" s="27"/>
      <c r="K165" s="27"/>
      <c r="L165" s="28"/>
      <c r="M165" s="29"/>
      <c r="N165" s="29"/>
      <c r="O165" s="27"/>
      <c r="P165" s="27"/>
    </row>
    <row r="166" spans="9:16" s="30" customFormat="1">
      <c r="I166" s="27"/>
      <c r="J166" s="27"/>
      <c r="K166" s="27"/>
      <c r="L166" s="28"/>
      <c r="M166" s="29"/>
      <c r="N166" s="29"/>
      <c r="O166" s="27"/>
      <c r="P166" s="27"/>
    </row>
    <row r="167" spans="9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9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9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9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9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9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9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9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9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9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</sheetData>
  <mergeCells count="8254">
    <mergeCell ref="A84:B84"/>
    <mergeCell ref="A89:C89"/>
    <mergeCell ref="A76:B76"/>
    <mergeCell ref="E76:F76"/>
    <mergeCell ref="A79:B79"/>
    <mergeCell ref="E79:F79"/>
    <mergeCell ref="A81:F81"/>
    <mergeCell ref="A83:B83"/>
    <mergeCell ref="A63:F63"/>
    <mergeCell ref="A65:B65"/>
    <mergeCell ref="E65:F65"/>
    <mergeCell ref="A72:B72"/>
    <mergeCell ref="E72:F72"/>
    <mergeCell ref="A74:F74"/>
    <mergeCell ref="A59:C59"/>
    <mergeCell ref="D59:E59"/>
    <mergeCell ref="A60:C60"/>
    <mergeCell ref="D60:E60"/>
    <mergeCell ref="A61:C61"/>
    <mergeCell ref="A62:C62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D41:E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151_4 кат</vt:lpstr>
      <vt:lpstr>'Ильин 151_4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2017-03-27T08:23:52Z</dcterms:created>
  <dcterms:modified xsi:type="dcterms:W3CDTF">2017-03-27T08:24:12Z</dcterms:modified>
</cp:coreProperties>
</file>