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Нижег 37_33А 4 кат" sheetId="1" r:id="rId1"/>
  </sheets>
  <externalReferences>
    <externalReference r:id="rId2"/>
  </externalReferences>
  <definedNames>
    <definedName name="_xlnm.Print_Area" localSheetId="0">'Нижег 37_33А 4 кат'!$A$1:$G$98</definedName>
  </definedNames>
  <calcPr calcId="125725"/>
</workbook>
</file>

<file path=xl/calcChain.xml><?xml version="1.0" encoding="utf-8"?>
<calcChain xmlns="http://schemas.openxmlformats.org/spreadsheetml/2006/main">
  <c r="E86" i="1"/>
  <c r="E85"/>
  <c r="D63"/>
  <c r="D62"/>
  <c r="D61" s="1"/>
  <c r="D42" s="1"/>
  <c r="E40"/>
  <c r="D54" s="1"/>
  <c r="F26"/>
  <c r="E26"/>
  <c r="G25"/>
  <c r="F25"/>
  <c r="E25"/>
  <c r="G24"/>
  <c r="F24"/>
  <c r="E24"/>
  <c r="F23"/>
  <c r="E23"/>
  <c r="D59" l="1"/>
</calcChain>
</file>

<file path=xl/sharedStrings.xml><?xml version="1.0" encoding="utf-8"?>
<sst xmlns="http://schemas.openxmlformats.org/spreadsheetml/2006/main" count="126" uniqueCount="107">
  <si>
    <t>О Т Ч Е Т  о  выполнении договора управления</t>
  </si>
  <si>
    <t>ОАО "ДК Нижегородского района"</t>
  </si>
  <si>
    <t>за 2016 год</t>
  </si>
  <si>
    <t>ул.Нижегородская дом № 37/33А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</si>
  <si>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</si>
  <si>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</si>
  <si>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</si>
  <si>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</si>
  <si>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</si>
  <si>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</si>
  <si>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</si>
  <si>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</si>
  <si>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</si>
  <si>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02.07.2011г.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</si>
  <si>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</si>
  <si>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</si>
  <si>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</si>
  <si>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</si>
  <si>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</si>
  <si>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</si>
  <si>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</si>
  <si>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</si>
  <si>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</si>
  <si>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</si>
  <si>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</si>
  <si>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</si>
  <si>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</si>
  <si>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</si>
  <si>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</si>
  <si>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</si>
  <si>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</si>
  <si>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</si>
  <si>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</si>
  <si>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</si>
  <si>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</si>
  <si>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</si>
  <si>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</si>
  <si>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</si>
  <si>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</si>
  <si>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</si>
  <si>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978КО от 01.08.2013</t>
  </si>
  <si>
    <t>ООО РА "МОСТ"</t>
  </si>
  <si>
    <t>№ 808КО/РВИ от 01.11.2012</t>
  </si>
  <si>
    <t>ОАО "МТС"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</si>
  <si>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</si>
  <si>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</si>
  <si>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</si>
  <si>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</si>
  <si>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</si>
  <si>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</si>
  <si>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</si>
  <si>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</si>
  <si>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</si>
  <si>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</si>
  <si>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</si>
  <si>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</si>
  <si>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</si>
  <si>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</si>
  <si>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</si>
  <si>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</si>
  <si>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</si>
  <si>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</si>
  <si>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>ООО "НЭКиК"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</si>
  <si>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</si>
  <si>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</si>
  <si>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</si>
  <si>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</si>
  <si>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</si>
  <si>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</si>
  <si>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</si>
  <si>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</si>
  <si>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</si>
  <si>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</si>
  <si>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</si>
  <si>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</si>
  <si>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</si>
  <si>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</si>
  <si>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</si>
  <si>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</si>
  <si>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</si>
  <si>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</si>
  <si>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</si>
  <si>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</si>
  <si>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</si>
  <si>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</si>
  <si>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Окраска фасада</t>
  </si>
  <si>
    <t>Апрель 2016 г.</t>
  </si>
  <si>
    <t>НЭК-НН</t>
  </si>
  <si>
    <t>Ремонт системы электроснабжения</t>
  </si>
  <si>
    <t>Июнь 2016 г.</t>
  </si>
  <si>
    <t>ООО "ЭК сервис"</t>
  </si>
  <si>
    <t>Оконные блоки</t>
  </si>
  <si>
    <t>Октябрь 2016 г.</t>
  </si>
  <si>
    <t>КомСтройМонтаж</t>
  </si>
  <si>
    <t>Ремонт подъезда</t>
  </si>
  <si>
    <t>Ноябрь 2016 г.</t>
  </si>
  <si>
    <t>Ремонт крыльца</t>
  </si>
  <si>
    <t>3. КАПИТАЛЬНЫЙ РЕМОНТ</t>
  </si>
  <si>
    <t>Замена оконных блоков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</si>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</sst>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5" fillId="0" borderId="0"/>
    <xf numFmtId="0" fontId="25" fillId="0" borderId="0"/>
  </cellStyleXfs>
  <cellXfs count="162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164" fontId="16" fillId="0" borderId="18" xfId="1" applyFont="1" applyFill="1" applyBorder="1" applyAlignment="1">
      <alignment horizontal="fill" vertical="center"/>
    </xf>
    <xf numFmtId="0" fontId="16" fillId="0" borderId="0" xfId="0" applyFont="1" applyFill="1" applyAlignment="1">
      <alignment horizontal="justify" vertical="top"/>
    </xf>
    <xf numFmtId="0" fontId="16" fillId="0" borderId="0" xfId="0" applyFont="1" applyFill="1" applyAlignment="1">
      <alignment horizontal="justify" vertical="center"/>
    </xf>
    <xf numFmtId="0" fontId="16" fillId="0" borderId="18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164" fontId="9" fillId="0" borderId="20" xfId="0" applyNumberFormat="1" applyFont="1" applyFill="1" applyBorder="1" applyAlignment="1">
      <alignment horizontal="center" vertical="top"/>
    </xf>
    <xf numFmtId="0" fontId="17" fillId="0" borderId="20" xfId="0" applyFont="1" applyFill="1" applyBorder="1" applyAlignment="1">
      <alignment horizontal="justify" vertical="top"/>
    </xf>
    <xf numFmtId="164" fontId="17" fillId="0" borderId="21" xfId="0" applyNumberFormat="1" applyFont="1" applyFill="1" applyBorder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164" fontId="16" fillId="0" borderId="0" xfId="1" applyFont="1" applyFill="1" applyAlignment="1">
      <alignment horizontal="justify" vertical="center"/>
    </xf>
    <xf numFmtId="0" fontId="16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justify" vertical="top"/>
    </xf>
    <xf numFmtId="164" fontId="16" fillId="0" borderId="0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19" fillId="0" borderId="0" xfId="0" applyFont="1" applyFill="1" applyAlignment="1">
      <alignment vertical="top"/>
    </xf>
    <xf numFmtId="164" fontId="19" fillId="0" borderId="22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20" fillId="0" borderId="23" xfId="0" applyFont="1" applyFill="1" applyBorder="1" applyAlignment="1">
      <alignment horizontal="left" vertical="top"/>
    </xf>
    <xf numFmtId="0" fontId="20" fillId="0" borderId="24" xfId="0" applyFont="1" applyFill="1" applyBorder="1" applyAlignment="1">
      <alignment horizontal="left" vertical="top"/>
    </xf>
    <xf numFmtId="164" fontId="21" fillId="0" borderId="9" xfId="1" applyFont="1" applyFill="1" applyBorder="1" applyAlignment="1">
      <alignment horizontal="center" vertical="top"/>
    </xf>
    <xf numFmtId="164" fontId="21" fillId="0" borderId="5" xfId="1" applyFont="1" applyFill="1" applyBorder="1" applyAlignment="1">
      <alignment horizontal="center" vertical="top"/>
    </xf>
    <xf numFmtId="0" fontId="22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top"/>
    </xf>
    <xf numFmtId="0" fontId="15" fillId="0" borderId="30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8" xfId="0" applyFont="1" applyFill="1" applyBorder="1" applyAlignment="1">
      <alignment horizontal="justify" vertical="top"/>
    </xf>
    <xf numFmtId="0" fontId="15" fillId="0" borderId="31" xfId="0" applyFont="1" applyFill="1" applyBorder="1" applyAlignment="1">
      <alignment horizontal="justify" vertical="center"/>
    </xf>
    <xf numFmtId="0" fontId="15" fillId="0" borderId="32" xfId="0" applyFont="1" applyFill="1" applyBorder="1" applyAlignment="1">
      <alignment horizontal="left" vertical="center"/>
    </xf>
    <xf numFmtId="0" fontId="15" fillId="0" borderId="33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164" fontId="23" fillId="0" borderId="11" xfId="1" applyFont="1" applyFill="1" applyBorder="1" applyAlignment="1">
      <alignment horizontal="center" vertical="center"/>
    </xf>
    <xf numFmtId="164" fontId="23" fillId="0" borderId="27" xfId="1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35" xfId="0" applyFont="1" applyFill="1" applyBorder="1" applyAlignment="1">
      <alignment horizontal="justify" vertical="center"/>
    </xf>
    <xf numFmtId="0" fontId="15" fillId="0" borderId="36" xfId="0" applyFont="1" applyFill="1" applyBorder="1" applyAlignment="1">
      <alignment horizontal="justify" vertical="center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164" fontId="24" fillId="0" borderId="11" xfId="0" applyNumberFormat="1" applyFont="1" applyFill="1" applyBorder="1" applyAlignment="1">
      <alignment horizontal="center"/>
    </xf>
    <xf numFmtId="164" fontId="24" fillId="0" borderId="27" xfId="0" applyNumberFormat="1" applyFont="1" applyFill="1" applyBorder="1" applyAlignment="1">
      <alignment horizontal="center"/>
    </xf>
    <xf numFmtId="0" fontId="22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vertical="center"/>
    </xf>
    <xf numFmtId="0" fontId="15" fillId="0" borderId="32" xfId="0" applyFont="1" applyFill="1" applyBorder="1" applyAlignment="1">
      <alignment horizontal="justify" vertical="center"/>
    </xf>
    <xf numFmtId="0" fontId="15" fillId="0" borderId="3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19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164" fontId="3" fillId="0" borderId="2" xfId="1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0" fontId="3" fillId="0" borderId="39" xfId="0" applyFont="1" applyFill="1" applyBorder="1" applyAlignment="1">
      <alignment vertical="top"/>
    </xf>
    <xf numFmtId="0" fontId="3" fillId="0" borderId="12" xfId="0" applyFont="1" applyFill="1" applyBorder="1" applyAlignment="1">
      <alignment horizontal="left" vertical="top"/>
    </xf>
    <xf numFmtId="164" fontId="3" fillId="0" borderId="12" xfId="1" applyFont="1" applyFill="1" applyBorder="1" applyAlignment="1">
      <alignment horizontal="left" vertical="top"/>
    </xf>
    <xf numFmtId="0" fontId="3" fillId="0" borderId="28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40" xfId="0" applyFont="1" applyFill="1" applyBorder="1" applyAlignment="1">
      <alignment vertical="top"/>
    </xf>
    <xf numFmtId="0" fontId="3" fillId="0" borderId="41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3" fillId="0" borderId="42" xfId="0" applyFont="1" applyFill="1" applyBorder="1" applyAlignment="1">
      <alignment vertical="top"/>
    </xf>
    <xf numFmtId="0" fontId="3" fillId="0" borderId="43" xfId="0" applyFont="1" applyFill="1" applyBorder="1" applyAlignment="1">
      <alignment vertical="top"/>
    </xf>
    <xf numFmtId="0" fontId="3" fillId="0" borderId="20" xfId="0" applyFont="1" applyFill="1" applyBorder="1" applyAlignment="1">
      <alignment horizontal="left" vertical="top"/>
    </xf>
    <xf numFmtId="4" fontId="3" fillId="0" borderId="20" xfId="0" applyNumberFormat="1" applyFont="1" applyFill="1" applyBorder="1" applyAlignment="1">
      <alignment horizontal="center" vertical="top"/>
    </xf>
    <xf numFmtId="0" fontId="3" fillId="0" borderId="44" xfId="0" applyFont="1" applyFill="1" applyBorder="1" applyAlignment="1">
      <alignment vertical="top"/>
    </xf>
    <xf numFmtId="0" fontId="3" fillId="0" borderId="45" xfId="0" applyFont="1" applyFill="1" applyBorder="1" applyAlignment="1">
      <alignment vertical="top"/>
    </xf>
    <xf numFmtId="0" fontId="3" fillId="0" borderId="20" xfId="0" applyFont="1" applyFill="1" applyBorder="1" applyAlignment="1">
      <alignment horizontal="justify" vertical="top"/>
    </xf>
    <xf numFmtId="0" fontId="3" fillId="0" borderId="2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164" fontId="3" fillId="0" borderId="43" xfId="1" applyFont="1" applyFill="1" applyBorder="1" applyAlignment="1">
      <alignment horizontal="left" vertical="top"/>
    </xf>
    <xf numFmtId="164" fontId="3" fillId="0" borderId="20" xfId="1" applyFont="1" applyFill="1" applyBorder="1" applyAlignment="1">
      <alignment horizontal="justify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37"/>
  <sheetViews>
    <sheetView tabSelected="1" view="pageBreakPreview" zoomScaleNormal="100" zoomScaleSheetLayoutView="100" workbookViewId="0">
      <selection activeCell="G63" sqref="G63"/>
    </sheetView>
  </sheetViews>
  <sheetFormatPr defaultColWidth="9.140625" defaultRowHeight="16.5"/>
  <cols>
    <col min="1" max="1" width="21" style="2" customWidth="1"/>
    <col min="2" max="2" width="17.7109375" style="2" customWidth="1"/>
    <col min="3" max="4" width="14.7109375" style="2" customWidth="1"/>
    <col min="5" max="5" width="19" style="2" customWidth="1"/>
    <col min="6" max="6" width="16" style="2" bestFit="1" customWidth="1"/>
    <col min="7" max="7" width="19.42578125" style="2" customWidth="1"/>
    <col min="8" max="8" width="11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>
      <c r="A7" s="14" t="s">
        <v>4</v>
      </c>
      <c r="B7" s="15">
        <v>1956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>
      <c r="A8" s="14" t="s">
        <v>6</v>
      </c>
      <c r="B8" s="16">
        <v>1960.9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7"/>
      <c r="K13" s="3"/>
      <c r="L13" s="4"/>
      <c r="M13" s="5"/>
      <c r="N13" s="5"/>
      <c r="O13" s="3"/>
      <c r="P13" s="3"/>
    </row>
    <row r="15" spans="1:16">
      <c r="A15" s="2" t="s">
        <v>14</v>
      </c>
      <c r="P15" s="17"/>
    </row>
    <row r="16" spans="1:16">
      <c r="A16" s="2" t="s">
        <v>15</v>
      </c>
      <c r="O16" s="17"/>
      <c r="P16" s="17"/>
    </row>
    <row r="17" spans="1:16">
      <c r="O17" s="17"/>
    </row>
    <row r="18" spans="1:16" ht="20.25">
      <c r="A18" s="18" t="s">
        <v>16</v>
      </c>
      <c r="B18" s="18"/>
      <c r="C18" s="18"/>
      <c r="D18" s="18"/>
      <c r="E18" s="18"/>
      <c r="F18" s="18"/>
      <c r="G18" s="18"/>
      <c r="O18" s="17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/>
    <row r="21" spans="1:16" s="30" customFormat="1" ht="49.5">
      <c r="A21" s="19" t="s">
        <v>18</v>
      </c>
      <c r="B21" s="20" t="s">
        <v>19</v>
      </c>
      <c r="C21" s="20" t="s">
        <v>20</v>
      </c>
      <c r="D21" s="21" t="s">
        <v>21</v>
      </c>
      <c r="E21" s="22"/>
      <c r="F21" s="23" t="s">
        <v>22</v>
      </c>
      <c r="G21" s="24" t="s">
        <v>23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>
      <c r="A22" s="31"/>
      <c r="B22" s="32" t="s">
        <v>24</v>
      </c>
      <c r="C22" s="32" t="s">
        <v>24</v>
      </c>
      <c r="D22" s="33" t="s">
        <v>25</v>
      </c>
      <c r="E22" s="32" t="s">
        <v>26</v>
      </c>
      <c r="F22" s="33" t="s">
        <v>27</v>
      </c>
      <c r="G22" s="34" t="s">
        <v>28</v>
      </c>
      <c r="H22" s="26"/>
      <c r="I22" s="26"/>
      <c r="L22" s="28"/>
      <c r="M22" s="29"/>
      <c r="N22" s="29"/>
    </row>
    <row r="23" spans="1:16" s="30" customFormat="1" ht="33">
      <c r="A23" s="35" t="s">
        <v>29</v>
      </c>
      <c r="B23" s="36">
        <v>424335.65</v>
      </c>
      <c r="C23" s="36">
        <v>406615.88273547747</v>
      </c>
      <c r="D23" s="36">
        <v>99609.760000000009</v>
      </c>
      <c r="E23" s="37">
        <f>B23-C23</f>
        <v>17719.767264522554</v>
      </c>
      <c r="F23" s="37">
        <f>D23+B23-C23</f>
        <v>117329.52726452256</v>
      </c>
      <c r="G23" s="38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>
      <c r="A24" s="39" t="s">
        <v>30</v>
      </c>
      <c r="B24" s="40">
        <v>121593.92</v>
      </c>
      <c r="C24" s="40">
        <v>116511.12</v>
      </c>
      <c r="D24" s="40">
        <v>32202.360000000015</v>
      </c>
      <c r="E24" s="40">
        <f t="shared" ref="E24:E26" si="0">B24-C24</f>
        <v>5082.8000000000029</v>
      </c>
      <c r="F24" s="40">
        <f>D24+B24-C24</f>
        <v>37285.160000000033</v>
      </c>
      <c r="G24" s="41">
        <f>C24-D73</f>
        <v>-36512.910000000003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>
      <c r="A25" s="39" t="s">
        <v>31</v>
      </c>
      <c r="B25" s="40">
        <v>0</v>
      </c>
      <c r="C25" s="40">
        <v>0</v>
      </c>
      <c r="D25" s="40">
        <v>15199.999999999998</v>
      </c>
      <c r="E25" s="40">
        <f t="shared" si="0"/>
        <v>0</v>
      </c>
      <c r="F25" s="40">
        <f>D25+B25-C25</f>
        <v>15199.999999999998</v>
      </c>
      <c r="G25" s="41">
        <f>C25-D79</f>
        <v>-128104.85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>
      <c r="A26" s="42" t="s">
        <v>32</v>
      </c>
      <c r="B26" s="43">
        <v>35815.71</v>
      </c>
      <c r="C26" s="43">
        <v>34320.087264522474</v>
      </c>
      <c r="D26" s="43">
        <v>15422.061560000002</v>
      </c>
      <c r="E26" s="43">
        <f t="shared" si="0"/>
        <v>1495.6227354775256</v>
      </c>
      <c r="F26" s="43">
        <f>D26+B26-C26</f>
        <v>16917.684295477527</v>
      </c>
      <c r="G26" s="44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>
      <c r="A27" s="45" t="s">
        <v>33</v>
      </c>
      <c r="B27" s="45"/>
      <c r="C27" s="45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>
      <c r="A28" s="46"/>
      <c r="B28" s="46"/>
      <c r="C28" s="47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4" customFormat="1">
      <c r="A29" s="48" t="s">
        <v>34</v>
      </c>
      <c r="B29" s="48"/>
      <c r="C29" s="48"/>
      <c r="D29" s="48"/>
      <c r="E29" s="48"/>
      <c r="F29" s="48"/>
      <c r="G29" s="48"/>
      <c r="H29" s="49"/>
      <c r="I29" s="50"/>
      <c r="J29" s="51"/>
      <c r="K29" s="51"/>
      <c r="L29" s="52"/>
      <c r="M29" s="53"/>
      <c r="N29" s="53"/>
      <c r="O29" s="51"/>
      <c r="P29" s="51"/>
    </row>
    <row r="30" spans="1:16" s="30" customFormat="1" ht="17.25" thickBot="1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49.5">
      <c r="A31" s="55" t="s">
        <v>35</v>
      </c>
      <c r="B31" s="56" t="s">
        <v>36</v>
      </c>
      <c r="C31" s="56" t="s">
        <v>37</v>
      </c>
      <c r="D31" s="57" t="s">
        <v>38</v>
      </c>
      <c r="E31" s="58" t="s">
        <v>39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12.75">
      <c r="A32" s="59" t="s">
        <v>40</v>
      </c>
      <c r="B32" s="59" t="s">
        <v>41</v>
      </c>
      <c r="C32" s="60">
        <v>534.59999999999991</v>
      </c>
      <c r="D32" s="60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63" customFormat="1" ht="26.25" thickBot="1">
      <c r="A33" s="64" t="s">
        <v>42</v>
      </c>
      <c r="B33" s="64" t="s">
        <v>43</v>
      </c>
      <c r="C33" s="61">
        <v>3953.0699999999993</v>
      </c>
      <c r="D33" s="65">
        <v>0</v>
      </c>
      <c r="E33" s="65"/>
      <c r="F33" s="62"/>
      <c r="G33" s="62"/>
      <c r="H33" s="62"/>
      <c r="I33" s="26"/>
      <c r="J33" s="27"/>
      <c r="K33" s="27"/>
      <c r="L33" s="28"/>
      <c r="M33" s="29"/>
      <c r="N33" s="29"/>
      <c r="O33" s="27"/>
      <c r="P33" s="27"/>
    </row>
    <row r="34" spans="1:16" s="63" customFormat="1" ht="17.25" thickBot="1">
      <c r="A34" s="66" t="s">
        <v>44</v>
      </c>
      <c r="B34" s="67"/>
      <c r="C34" s="68">
        <v>4487.67</v>
      </c>
      <c r="D34" s="69"/>
      <c r="E34" s="70"/>
      <c r="F34" s="62"/>
      <c r="G34" s="62"/>
      <c r="H34" s="62"/>
      <c r="I34" s="62"/>
      <c r="L34" s="71"/>
      <c r="M34" s="72"/>
      <c r="N34" s="72"/>
    </row>
    <row r="35" spans="1:16" s="63" customFormat="1" ht="12.75">
      <c r="A35" s="73"/>
      <c r="B35" s="74"/>
      <c r="C35" s="74"/>
      <c r="D35" s="74"/>
      <c r="E35" s="75"/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>
      <c r="A36" s="76" t="s">
        <v>45</v>
      </c>
      <c r="B36" s="76"/>
      <c r="C36" s="76"/>
      <c r="D36" s="76"/>
      <c r="E36" s="76"/>
      <c r="F36" s="76"/>
      <c r="G36" s="76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>
      <c r="A37" s="25"/>
      <c r="B37" s="25"/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42.75" customHeight="1">
      <c r="A38" s="77" t="s">
        <v>46</v>
      </c>
      <c r="B38" s="77"/>
      <c r="C38" s="77"/>
      <c r="D38" s="77"/>
      <c r="E38" s="77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>
      <c r="A39" s="25"/>
      <c r="B39" s="25"/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9"/>
      <c r="N39" s="29"/>
      <c r="O39" s="27"/>
      <c r="P39" s="27"/>
    </row>
    <row r="40" spans="1:16" s="30" customFormat="1" ht="17.25" thickBot="1">
      <c r="A40" s="78" t="s">
        <v>47</v>
      </c>
      <c r="B40" s="78"/>
      <c r="C40" s="78"/>
      <c r="D40" s="78"/>
      <c r="E40" s="79">
        <f>B23+B26</f>
        <v>460151.36000000004</v>
      </c>
      <c r="F40" s="25"/>
      <c r="G40" s="47"/>
      <c r="H40" s="47"/>
      <c r="I40" s="26"/>
      <c r="J40" s="80"/>
      <c r="K40" s="27"/>
      <c r="L40" s="28"/>
      <c r="M40" s="29"/>
      <c r="N40" s="29"/>
      <c r="O40" s="27"/>
      <c r="P40" s="27"/>
    </row>
    <row r="41" spans="1:16" s="30" customFormat="1" ht="17.25" thickBot="1">
      <c r="A41" s="81"/>
      <c r="B41" s="81"/>
      <c r="C41" s="81"/>
      <c r="D41" s="81"/>
      <c r="E41" s="81"/>
      <c r="F41" s="25"/>
      <c r="G41" s="25"/>
      <c r="H41" s="25"/>
      <c r="I41" s="26"/>
      <c r="J41" s="27"/>
      <c r="K41" s="27"/>
      <c r="L41" s="28"/>
      <c r="M41" s="29"/>
      <c r="N41" s="29"/>
      <c r="O41" s="27"/>
      <c r="P41" s="27"/>
    </row>
    <row r="42" spans="1:16" s="30" customFormat="1" ht="17.25" thickBot="1">
      <c r="A42" s="82" t="s">
        <v>48</v>
      </c>
      <c r="B42" s="83"/>
      <c r="C42" s="83"/>
      <c r="D42" s="84">
        <f>(E40-D61)*'[1]% для расчета 2016'!G7/100</f>
        <v>166705.261001551</v>
      </c>
      <c r="E42" s="85"/>
      <c r="F42" s="25"/>
      <c r="G42" s="47"/>
      <c r="H42" s="25"/>
      <c r="L42" s="86"/>
      <c r="M42" s="87"/>
      <c r="N42" s="87"/>
    </row>
    <row r="43" spans="1:16" s="30" customFormat="1" ht="72" customHeight="1">
      <c r="A43" s="88" t="s">
        <v>49</v>
      </c>
      <c r="B43" s="89"/>
      <c r="C43" s="89"/>
      <c r="D43" s="90" t="s">
        <v>50</v>
      </c>
      <c r="E43" s="91"/>
      <c r="F43" s="25"/>
      <c r="G43" s="25"/>
      <c r="H43" s="25"/>
      <c r="L43" s="86"/>
      <c r="M43" s="87"/>
      <c r="N43" s="87"/>
    </row>
    <row r="44" spans="1:16" s="30" customFormat="1" ht="51" customHeight="1">
      <c r="A44" s="92" t="s">
        <v>51</v>
      </c>
      <c r="B44" s="93"/>
      <c r="C44" s="94"/>
      <c r="D44" s="90" t="s">
        <v>50</v>
      </c>
      <c r="E44" s="91"/>
      <c r="F44" s="25"/>
      <c r="G44" s="25"/>
      <c r="H44" s="25"/>
      <c r="L44" s="86"/>
      <c r="M44" s="87"/>
      <c r="N44" s="87"/>
    </row>
    <row r="45" spans="1:16" s="30" customFormat="1" ht="53.25" customHeight="1">
      <c r="A45" s="92" t="s">
        <v>52</v>
      </c>
      <c r="B45" s="93"/>
      <c r="C45" s="94"/>
      <c r="D45" s="90" t="s">
        <v>50</v>
      </c>
      <c r="E45" s="91"/>
      <c r="F45" s="25"/>
      <c r="G45" s="25"/>
      <c r="H45" s="25"/>
      <c r="L45" s="86"/>
      <c r="M45" s="87"/>
      <c r="N45" s="87"/>
    </row>
    <row r="46" spans="1:16" s="30" customFormat="1" ht="56.25" customHeight="1">
      <c r="A46" s="95" t="s">
        <v>53</v>
      </c>
      <c r="B46" s="96"/>
      <c r="C46" s="96"/>
      <c r="D46" s="92" t="s">
        <v>54</v>
      </c>
      <c r="E46" s="97"/>
      <c r="F46" s="25"/>
      <c r="G46" s="25"/>
      <c r="H46" s="25"/>
      <c r="L46" s="86"/>
      <c r="M46" s="87"/>
      <c r="N46" s="87"/>
    </row>
    <row r="47" spans="1:16" s="30" customFormat="1" ht="33.75" customHeight="1">
      <c r="A47" s="95" t="s">
        <v>55</v>
      </c>
      <c r="B47" s="96"/>
      <c r="C47" s="96"/>
      <c r="D47" s="90" t="s">
        <v>56</v>
      </c>
      <c r="E47" s="91"/>
      <c r="F47" s="25"/>
      <c r="G47" s="25"/>
      <c r="H47" s="25"/>
      <c r="L47" s="86"/>
      <c r="M47" s="87"/>
      <c r="N47" s="87"/>
    </row>
    <row r="48" spans="1:16" s="30" customFormat="1" ht="54" customHeight="1">
      <c r="A48" s="98" t="s">
        <v>57</v>
      </c>
      <c r="B48" s="99"/>
      <c r="C48" s="99"/>
      <c r="D48" s="90" t="s">
        <v>50</v>
      </c>
      <c r="E48" s="91"/>
      <c r="F48" s="25"/>
      <c r="G48" s="25"/>
      <c r="H48" s="25"/>
      <c r="L48" s="86"/>
      <c r="M48" s="87"/>
      <c r="N48" s="87"/>
    </row>
    <row r="49" spans="1:16" s="30" customFormat="1" ht="49.5" customHeight="1">
      <c r="A49" s="98" t="s">
        <v>58</v>
      </c>
      <c r="B49" s="99"/>
      <c r="C49" s="99"/>
      <c r="D49" s="90" t="s">
        <v>50</v>
      </c>
      <c r="E49" s="91"/>
      <c r="F49" s="25"/>
      <c r="G49" s="25"/>
      <c r="H49" s="25"/>
      <c r="L49" s="86"/>
      <c r="M49" s="87"/>
      <c r="N49" s="87"/>
    </row>
    <row r="50" spans="1:16" s="30" customFormat="1" ht="31.5" customHeight="1">
      <c r="A50" s="98" t="s">
        <v>59</v>
      </c>
      <c r="B50" s="99"/>
      <c r="C50" s="99"/>
      <c r="D50" s="92" t="s">
        <v>60</v>
      </c>
      <c r="E50" s="97"/>
      <c r="F50" s="25"/>
      <c r="G50" s="25"/>
      <c r="H50" s="25"/>
      <c r="L50" s="86"/>
      <c r="M50" s="87"/>
      <c r="N50" s="87"/>
    </row>
    <row r="51" spans="1:16" s="30" customFormat="1" ht="16.5" customHeight="1">
      <c r="A51" s="100" t="s">
        <v>61</v>
      </c>
      <c r="B51" s="101"/>
      <c r="C51" s="102"/>
      <c r="D51" s="90" t="s">
        <v>62</v>
      </c>
      <c r="E51" s="91"/>
      <c r="F51" s="25"/>
      <c r="G51" s="25"/>
      <c r="H51" s="25"/>
      <c r="L51" s="86"/>
      <c r="M51" s="87"/>
      <c r="N51" s="87"/>
    </row>
    <row r="52" spans="1:16" s="30" customFormat="1" ht="33" customHeight="1" thickBot="1">
      <c r="A52" s="94" t="s">
        <v>63</v>
      </c>
      <c r="B52" s="96"/>
      <c r="C52" s="103"/>
      <c r="D52" s="104" t="s">
        <v>50</v>
      </c>
      <c r="E52" s="105"/>
      <c r="F52" s="25"/>
      <c r="G52" s="25"/>
      <c r="H52" s="25"/>
      <c r="L52" s="86"/>
      <c r="M52" s="87"/>
      <c r="N52" s="87"/>
    </row>
    <row r="53" spans="1:16" s="30" customFormat="1">
      <c r="A53" s="106" t="s">
        <v>64</v>
      </c>
      <c r="B53" s="107"/>
      <c r="C53" s="107"/>
      <c r="D53" s="90" t="s">
        <v>65</v>
      </c>
      <c r="E53" s="91"/>
      <c r="F53" s="25"/>
      <c r="G53" s="25"/>
      <c r="H53" s="25"/>
      <c r="L53" s="86"/>
      <c r="M53" s="87"/>
      <c r="N53" s="87"/>
    </row>
    <row r="54" spans="1:16" s="30" customFormat="1">
      <c r="A54" s="95" t="s">
        <v>66</v>
      </c>
      <c r="B54" s="96"/>
      <c r="C54" s="96"/>
      <c r="D54" s="108">
        <f>(E40-D61)*'[1]% для расчета 2016'!G8/100</f>
        <v>222626.95512763513</v>
      </c>
      <c r="E54" s="109"/>
      <c r="F54" s="25"/>
      <c r="G54" s="25"/>
      <c r="H54" s="25"/>
      <c r="L54" s="86"/>
      <c r="M54" s="87"/>
      <c r="N54" s="87"/>
    </row>
    <row r="55" spans="1:16" s="30" customFormat="1" ht="16.5" customHeight="1">
      <c r="A55" s="110" t="s">
        <v>67</v>
      </c>
      <c r="B55" s="111"/>
      <c r="C55" s="111"/>
      <c r="D55" s="90" t="s">
        <v>68</v>
      </c>
      <c r="E55" s="91"/>
      <c r="F55" s="25"/>
      <c r="G55" s="25"/>
      <c r="H55" s="25"/>
      <c r="L55" s="86"/>
      <c r="M55" s="87"/>
      <c r="N55" s="87"/>
    </row>
    <row r="56" spans="1:16" s="30" customFormat="1" ht="60.75" customHeight="1">
      <c r="A56" s="112"/>
      <c r="B56" s="113"/>
      <c r="C56" s="113"/>
      <c r="D56" s="90"/>
      <c r="E56" s="91"/>
      <c r="F56" s="25"/>
      <c r="G56" s="25"/>
      <c r="H56" s="25"/>
      <c r="L56" s="86"/>
      <c r="M56" s="87"/>
      <c r="N56" s="87"/>
    </row>
    <row r="57" spans="1:16" s="30" customFormat="1" ht="39.75" customHeight="1">
      <c r="A57" s="93" t="s">
        <v>69</v>
      </c>
      <c r="B57" s="93"/>
      <c r="C57" s="94"/>
      <c r="D57" s="92" t="s">
        <v>70</v>
      </c>
      <c r="E57" s="97"/>
      <c r="F57" s="25"/>
      <c r="G57" s="25"/>
      <c r="H57" s="25"/>
      <c r="L57" s="86"/>
      <c r="M57" s="87"/>
      <c r="N57" s="87"/>
    </row>
    <row r="58" spans="1:16" s="30" customFormat="1" ht="36.75" customHeight="1">
      <c r="A58" s="95" t="s">
        <v>71</v>
      </c>
      <c r="B58" s="96"/>
      <c r="C58" s="103"/>
      <c r="D58" s="95" t="s">
        <v>70</v>
      </c>
      <c r="E58" s="103"/>
      <c r="F58" s="25"/>
      <c r="G58" s="25"/>
      <c r="H58" s="25"/>
      <c r="L58" s="86"/>
      <c r="M58" s="87"/>
      <c r="N58" s="87"/>
    </row>
    <row r="59" spans="1:16" s="30" customFormat="1" ht="22.5" customHeight="1">
      <c r="A59" s="106" t="s">
        <v>72</v>
      </c>
      <c r="B59" s="107"/>
      <c r="C59" s="107"/>
      <c r="D59" s="108">
        <f>(E40-D61)*'[1]% для расчета 2016'!G6/100</f>
        <v>25614.069030813927</v>
      </c>
      <c r="E59" s="109"/>
      <c r="F59" s="25"/>
      <c r="G59" s="25"/>
      <c r="H59" s="25"/>
      <c r="L59" s="86"/>
      <c r="M59" s="87"/>
      <c r="N59" s="87"/>
    </row>
    <row r="60" spans="1:16" s="30" customFormat="1" ht="53.25" customHeight="1">
      <c r="A60" s="95" t="s">
        <v>73</v>
      </c>
      <c r="B60" s="96"/>
      <c r="C60" s="96"/>
      <c r="D60" s="92" t="s">
        <v>74</v>
      </c>
      <c r="E60" s="97"/>
      <c r="F60" s="25"/>
      <c r="G60" s="25"/>
      <c r="H60" s="25"/>
      <c r="L60" s="86"/>
      <c r="M60" s="87"/>
      <c r="N60" s="87"/>
    </row>
    <row r="61" spans="1:16">
      <c r="A61" s="114" t="s">
        <v>75</v>
      </c>
      <c r="B61" s="115"/>
      <c r="C61" s="115"/>
      <c r="D61" s="116">
        <f>D62+D63</f>
        <v>45205.074840000001</v>
      </c>
      <c r="E61" s="117"/>
      <c r="I61" s="2"/>
      <c r="J61" s="2"/>
      <c r="K61" s="2"/>
      <c r="L61" s="118"/>
      <c r="M61" s="119"/>
      <c r="N61" s="119"/>
      <c r="O61" s="2"/>
      <c r="P61" s="2"/>
    </row>
    <row r="62" spans="1:16" s="30" customFormat="1" ht="39.75" customHeight="1">
      <c r="A62" s="95" t="s">
        <v>76</v>
      </c>
      <c r="B62" s="96"/>
      <c r="C62" s="96"/>
      <c r="D62" s="120">
        <f>(C24+C25+C26+C23)*1.8%</f>
        <v>10034.047620000001</v>
      </c>
      <c r="E62" s="121" t="s">
        <v>77</v>
      </c>
      <c r="F62" s="25"/>
      <c r="G62" s="25"/>
      <c r="H62" s="25"/>
      <c r="L62" s="86"/>
      <c r="M62" s="87"/>
      <c r="N62" s="87"/>
    </row>
    <row r="63" spans="1:16" s="30" customFormat="1" ht="83.25" customHeight="1" thickBot="1">
      <c r="A63" s="122" t="s">
        <v>78</v>
      </c>
      <c r="B63" s="123"/>
      <c r="C63" s="123"/>
      <c r="D63" s="120">
        <f>B26*0.982</f>
        <v>35171.027219999996</v>
      </c>
      <c r="E63" s="124" t="s">
        <v>79</v>
      </c>
      <c r="F63" s="25"/>
      <c r="G63" s="25"/>
      <c r="H63" s="25"/>
      <c r="L63" s="86"/>
      <c r="M63" s="87"/>
      <c r="N63" s="87"/>
    </row>
    <row r="64" spans="1:16" s="30" customFormat="1">
      <c r="A64" s="46"/>
      <c r="B64" s="46"/>
      <c r="C64" s="125"/>
      <c r="D64" s="25"/>
      <c r="E64" s="25"/>
      <c r="F64" s="25"/>
      <c r="G64" s="25"/>
      <c r="H64" s="25"/>
      <c r="I64" s="27"/>
      <c r="J64" s="27"/>
      <c r="K64" s="27"/>
      <c r="L64" s="28"/>
      <c r="M64" s="29"/>
      <c r="N64" s="29"/>
      <c r="O64" s="27"/>
      <c r="P64" s="27"/>
    </row>
    <row r="65" spans="1:16" s="30" customFormat="1">
      <c r="A65" s="126" t="s">
        <v>80</v>
      </c>
      <c r="B65" s="126"/>
      <c r="C65" s="126"/>
      <c r="D65" s="126"/>
      <c r="E65" s="126"/>
      <c r="F65" s="126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17.25" thickBot="1">
      <c r="A66" s="25"/>
      <c r="B66" s="25"/>
      <c r="C66" s="25"/>
      <c r="D66" s="25"/>
      <c r="E66" s="25"/>
      <c r="F66" s="25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33.75" thickBot="1">
      <c r="A67" s="127" t="s">
        <v>81</v>
      </c>
      <c r="B67" s="128"/>
      <c r="C67" s="56" t="s">
        <v>82</v>
      </c>
      <c r="D67" s="56" t="s">
        <v>83</v>
      </c>
      <c r="E67" s="128" t="s">
        <v>84</v>
      </c>
      <c r="F67" s="129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>
      <c r="A68" s="130" t="s">
        <v>85</v>
      </c>
      <c r="B68" s="131"/>
      <c r="C68" s="132" t="s">
        <v>86</v>
      </c>
      <c r="D68" s="133">
        <v>1039.1300000000001</v>
      </c>
      <c r="E68" s="134" t="s">
        <v>87</v>
      </c>
      <c r="F68" s="13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>
      <c r="A69" s="136" t="s">
        <v>88</v>
      </c>
      <c r="B69" s="137"/>
      <c r="C69" s="138" t="s">
        <v>89</v>
      </c>
      <c r="D69" s="139">
        <v>56388.13</v>
      </c>
      <c r="E69" s="140" t="s">
        <v>90</v>
      </c>
      <c r="F69" s="141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>
      <c r="A70" s="136" t="s">
        <v>91</v>
      </c>
      <c r="B70" s="137"/>
      <c r="C70" s="138" t="s">
        <v>92</v>
      </c>
      <c r="D70" s="139">
        <v>28935.15</v>
      </c>
      <c r="E70" s="140" t="s">
        <v>93</v>
      </c>
      <c r="F70" s="141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>
      <c r="A71" s="136" t="s">
        <v>94</v>
      </c>
      <c r="B71" s="137"/>
      <c r="C71" s="138" t="s">
        <v>95</v>
      </c>
      <c r="D71" s="139">
        <v>58245.03</v>
      </c>
      <c r="E71" s="140" t="s">
        <v>93</v>
      </c>
      <c r="F71" s="141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17.25" thickBot="1">
      <c r="A72" s="142" t="s">
        <v>96</v>
      </c>
      <c r="B72" s="143"/>
      <c r="C72" s="138" t="s">
        <v>95</v>
      </c>
      <c r="D72" s="139">
        <v>8416.59</v>
      </c>
      <c r="E72" s="144" t="s">
        <v>87</v>
      </c>
      <c r="F72" s="145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54" customFormat="1" ht="17.25" thickBot="1">
      <c r="A73" s="146" t="s">
        <v>44</v>
      </c>
      <c r="B73" s="147"/>
      <c r="C73" s="148"/>
      <c r="D73" s="149">
        <v>153024.03</v>
      </c>
      <c r="E73" s="150"/>
      <c r="F73" s="151"/>
      <c r="G73" s="49"/>
      <c r="H73" s="49"/>
      <c r="I73" s="50"/>
      <c r="J73" s="51"/>
      <c r="K73" s="51"/>
      <c r="L73" s="52"/>
      <c r="M73" s="53"/>
      <c r="N73" s="53"/>
      <c r="O73" s="51"/>
      <c r="P73" s="51"/>
    </row>
    <row r="74" spans="1:16" s="30" customFormat="1">
      <c r="A74" s="25"/>
      <c r="B74" s="25"/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30" customFormat="1">
      <c r="A75" s="126" t="s">
        <v>97</v>
      </c>
      <c r="B75" s="126"/>
      <c r="C75" s="126"/>
      <c r="D75" s="126"/>
      <c r="E75" s="126"/>
      <c r="F75" s="126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ht="17.25" thickBot="1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t="33.75" thickBot="1">
      <c r="A77" s="127" t="s">
        <v>81</v>
      </c>
      <c r="B77" s="128"/>
      <c r="C77" s="152" t="s">
        <v>82</v>
      </c>
      <c r="D77" s="152" t="s">
        <v>83</v>
      </c>
      <c r="E77" s="153" t="s">
        <v>84</v>
      </c>
      <c r="F77" s="154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t="17.25" thickBot="1">
      <c r="A78" s="140" t="s">
        <v>98</v>
      </c>
      <c r="B78" s="137"/>
      <c r="C78" s="155" t="s">
        <v>92</v>
      </c>
      <c r="D78" s="156">
        <v>128104.85</v>
      </c>
      <c r="E78" s="150" t="s">
        <v>93</v>
      </c>
      <c r="F78" s="151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54" customFormat="1" ht="17.25" thickBot="1">
      <c r="A79" s="157" t="s">
        <v>44</v>
      </c>
      <c r="B79" s="158"/>
      <c r="C79" s="148"/>
      <c r="D79" s="149">
        <v>128104.85</v>
      </c>
      <c r="E79" s="153"/>
      <c r="F79" s="154"/>
      <c r="G79" s="49"/>
      <c r="H79" s="49"/>
      <c r="I79" s="50"/>
      <c r="J79" s="51"/>
      <c r="K79" s="51"/>
      <c r="L79" s="52"/>
      <c r="M79" s="53"/>
      <c r="N79" s="53"/>
      <c r="O79" s="51"/>
      <c r="P79" s="51"/>
    </row>
    <row r="80" spans="1:16" s="30" customFormat="1">
      <c r="A80" s="25"/>
      <c r="B80" s="159"/>
      <c r="C80" s="159"/>
      <c r="D80" s="160"/>
      <c r="E80" s="25"/>
      <c r="F80" s="25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30" customFormat="1">
      <c r="A81" s="25"/>
      <c r="B81" s="25"/>
      <c r="C81" s="25"/>
      <c r="D81" s="160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>
      <c r="A82" s="126" t="s">
        <v>99</v>
      </c>
      <c r="B82" s="126"/>
      <c r="C82" s="126"/>
      <c r="D82" s="126"/>
      <c r="E82" s="126"/>
      <c r="F82" s="126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>
      <c r="A83" s="25"/>
      <c r="B83" s="25"/>
      <c r="C83" s="25"/>
      <c r="D83" s="25"/>
      <c r="E83" s="25" t="s">
        <v>83</v>
      </c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>
      <c r="A84" s="48" t="s">
        <v>100</v>
      </c>
      <c r="B84" s="48"/>
      <c r="C84" s="25"/>
      <c r="D84" s="25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>
      <c r="A85" s="48" t="s">
        <v>101</v>
      </c>
      <c r="B85" s="48"/>
      <c r="C85" s="25"/>
      <c r="D85" s="25"/>
      <c r="E85" s="47">
        <f>D63</f>
        <v>35171.027219999996</v>
      </c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>
      <c r="A86" s="161" t="s">
        <v>102</v>
      </c>
      <c r="B86" s="161"/>
      <c r="C86" s="25"/>
      <c r="D86" s="25"/>
      <c r="E86" s="47">
        <f>C34*0.1</f>
        <v>448.76700000000005</v>
      </c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>
      <c r="A87" s="25"/>
      <c r="B87" s="25"/>
      <c r="C87" s="25"/>
      <c r="D87" s="25"/>
      <c r="E87" s="25"/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>
      <c r="A90" s="48" t="s">
        <v>103</v>
      </c>
      <c r="B90" s="48"/>
      <c r="C90" s="48"/>
      <c r="E90" s="25"/>
      <c r="F90" s="25" t="s">
        <v>104</v>
      </c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>
      <c r="A94" s="25" t="s">
        <v>105</v>
      </c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>
      <c r="A98" s="25" t="s">
        <v>106</v>
      </c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>
      <c r="I437" s="27"/>
      <c r="J437" s="27"/>
      <c r="K437" s="27"/>
      <c r="L437" s="28"/>
      <c r="M437" s="29"/>
      <c r="N437" s="29"/>
      <c r="O437" s="27"/>
      <c r="P437" s="27"/>
    </row>
  </sheetData>
  <mergeCells count="63">
    <mergeCell ref="A90:C90"/>
    <mergeCell ref="A79:B79"/>
    <mergeCell ref="E79:F79"/>
    <mergeCell ref="B80:C80"/>
    <mergeCell ref="A82:F82"/>
    <mergeCell ref="A84:B84"/>
    <mergeCell ref="A85:B85"/>
    <mergeCell ref="A65:F65"/>
    <mergeCell ref="A67:B67"/>
    <mergeCell ref="E67:F67"/>
    <mergeCell ref="A75:F75"/>
    <mergeCell ref="A77:B77"/>
    <mergeCell ref="E77:F77"/>
    <mergeCell ref="A60:C60"/>
    <mergeCell ref="D60:E60"/>
    <mergeCell ref="A61:C61"/>
    <mergeCell ref="D61:E61"/>
    <mergeCell ref="A62:C62"/>
    <mergeCell ref="A63:C63"/>
    <mergeCell ref="A57:C57"/>
    <mergeCell ref="D57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6"/>
    <mergeCell ref="D55:E56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6:G36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Нижег 37_33А 4 кат</vt:lpstr>
      <vt:lpstr>'Нижег 37_33А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2017-03-27T08:52:58Z</dcterms:created>
  <dcterms:modified xsi:type="dcterms:W3CDTF">2017-03-27T08:53:18Z</dcterms:modified>
</cp:coreProperties>
</file>